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https://kaltire-my.sharepoint.com/personal/maria_marin_kaltire_com/Documents/1 M MARIN/BIENESTAR/2024/QUINQUENIOS/"/>
    </mc:Choice>
  </mc:AlternateContent>
  <xr:revisionPtr revIDLastSave="619" documentId="11_F61E346C0D55165C8A24D6C0565D051515444F70" xr6:coauthVersionLast="47" xr6:coauthVersionMax="47" xr10:uidLastSave="{E52B9257-1EE2-4F0D-8D5C-2641D9401B27}"/>
  <bookViews>
    <workbookView xWindow="-110" yWindow="-110" windowWidth="19420" windowHeight="10420" activeTab="1" xr2:uid="{00000000-000D-0000-FFFF-FFFF00000000}"/>
  </bookViews>
  <sheets>
    <sheet name="Distribución" sheetId="16" r:id="rId1"/>
    <sheet name="Llaveros 2024" sheetId="7" r:id="rId2"/>
    <sheet name="Barranquilla" sheetId="14" state="hidden" r:id="rId3"/>
  </sheets>
  <calcPr calcId="191029"/>
  <pivotCaches>
    <pivotCache cacheId="15" r:id="rId4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0" i="7" l="1"/>
  <c r="L52" i="7"/>
  <c r="L53" i="7" s="1"/>
  <c r="L54" i="7" s="1"/>
  <c r="J5" i="7" l="1"/>
  <c r="J7" i="7" l="1"/>
  <c r="J8" i="7"/>
  <c r="J9" i="7"/>
  <c r="J3" i="7"/>
  <c r="J6" i="7"/>
  <c r="J49" i="7"/>
  <c r="G1" i="7" l="1"/>
  <c r="G50" i="7" s="1"/>
  <c r="G11" i="7" l="1"/>
  <c r="G19" i="7"/>
  <c r="G27" i="7"/>
  <c r="G35" i="7"/>
  <c r="G28" i="7"/>
  <c r="G13" i="7"/>
  <c r="G21" i="7"/>
  <c r="G29" i="7"/>
  <c r="G37" i="7"/>
  <c r="G44" i="7"/>
  <c r="G22" i="7"/>
  <c r="G15" i="7"/>
  <c r="G31" i="7"/>
  <c r="G46" i="7"/>
  <c r="G14" i="7"/>
  <c r="G30" i="7"/>
  <c r="G45" i="7"/>
  <c r="G23" i="7"/>
  <c r="G38" i="7"/>
  <c r="G16" i="7"/>
  <c r="G24" i="7"/>
  <c r="G32" i="7"/>
  <c r="G39" i="7"/>
  <c r="G47" i="7"/>
  <c r="G26" i="7"/>
  <c r="G34" i="7"/>
  <c r="G12" i="7"/>
  <c r="G36" i="7"/>
  <c r="G17" i="7"/>
  <c r="G25" i="7"/>
  <c r="G33" i="7"/>
  <c r="G40" i="7"/>
  <c r="G48" i="7"/>
  <c r="G18" i="7"/>
  <c r="G41" i="7"/>
  <c r="G42" i="7"/>
  <c r="G20" i="7"/>
  <c r="G43" i="7"/>
  <c r="G7" i="7"/>
  <c r="G8" i="7"/>
  <c r="G9" i="7"/>
  <c r="G4" i="7"/>
  <c r="G5" i="7"/>
  <c r="G3" i="7"/>
  <c r="G49" i="7"/>
  <c r="G6" i="7"/>
  <c r="G51" i="7"/>
  <c r="G10" i="7"/>
</calcChain>
</file>

<file path=xl/sharedStrings.xml><?xml version="1.0" encoding="utf-8"?>
<sst xmlns="http://schemas.openxmlformats.org/spreadsheetml/2006/main" count="228" uniqueCount="90">
  <si>
    <t>SUPERVISOR DE PROYECTO</t>
  </si>
  <si>
    <t>MECANICO DE LLANTAS III</t>
  </si>
  <si>
    <t>DRUMMOND</t>
  </si>
  <si>
    <t xml:space="preserve">TIEMPO DE SERVICIOS </t>
  </si>
  <si>
    <t>QUINQUENIOS</t>
  </si>
  <si>
    <t>Total general</t>
  </si>
  <si>
    <t>AÑO ANIVERSARIO</t>
  </si>
  <si>
    <t>MECANICO DE LLANTAS COMERCIAL III</t>
  </si>
  <si>
    <t>AÑO DE INGRESO</t>
  </si>
  <si>
    <t>Etiquetas de fila</t>
  </si>
  <si>
    <t>MAYAGUEZ</t>
  </si>
  <si>
    <t>TOTAL</t>
  </si>
  <si>
    <t>CARGO</t>
  </si>
  <si>
    <t>FECHA DE INGRESO</t>
  </si>
  <si>
    <t>CENTRO DE COSTO</t>
  </si>
  <si>
    <t>NOMBRE</t>
  </si>
  <si>
    <t>CEDULA</t>
  </si>
  <si>
    <t>MECANICO DE LLANTAS II</t>
  </si>
  <si>
    <t>UNDER GROUND SERVICES</t>
  </si>
  <si>
    <t>NOMBRE CENTRO DE COSTO</t>
  </si>
  <si>
    <t>MECANICO DE LLANTAS AG I</t>
  </si>
  <si>
    <t>BARRANQUILLA PORT</t>
  </si>
  <si>
    <t>N°</t>
  </si>
  <si>
    <t>ANGARITA ROJAS JORGE LUIS</t>
  </si>
  <si>
    <t>MECANICO DE LLANTAS AG II</t>
  </si>
  <si>
    <t>INGENIERO DE SERVICIO TECNICO</t>
  </si>
  <si>
    <t>MECANICO DE LLANTAS I</t>
  </si>
  <si>
    <t>TECNICO REPARADOR OTR I</t>
  </si>
  <si>
    <t>SUPERVISOR SST</t>
  </si>
  <si>
    <t>MTG KTCOL</t>
  </si>
  <si>
    <t>ECUADOR</t>
  </si>
  <si>
    <t>SURINAM</t>
  </si>
  <si>
    <t>LIZCANO SALGUEDO DANIEL MOISES</t>
  </si>
  <si>
    <t>SERVITECA</t>
  </si>
  <si>
    <t>VALOR LLAVERO</t>
  </si>
  <si>
    <t>SUBTOTAL</t>
  </si>
  <si>
    <t>IVA</t>
  </si>
  <si>
    <t>BELTRAN MARCO</t>
  </si>
  <si>
    <t>CANTILLO  RICARDO</t>
  </si>
  <si>
    <t xml:space="preserve">CARDONA JHON </t>
  </si>
  <si>
    <t xml:space="preserve">ESPANA LUIS </t>
  </si>
  <si>
    <t xml:space="preserve">LIZCANO DANIEL </t>
  </si>
  <si>
    <t>PANDALES HECTOR</t>
  </si>
  <si>
    <t xml:space="preserve">ROJAS RICARDO </t>
  </si>
  <si>
    <t>AGUIRRE JAVIER</t>
  </si>
  <si>
    <t>ANGARITA JORGE</t>
  </si>
  <si>
    <t xml:space="preserve">AREVALO FREDDY </t>
  </si>
  <si>
    <t>AROCHA RICHARD</t>
  </si>
  <si>
    <t xml:space="preserve">BECERRA NELSON </t>
  </si>
  <si>
    <t>BETIN EDIER</t>
  </si>
  <si>
    <t>BRITO ELKIS</t>
  </si>
  <si>
    <t xml:space="preserve">BROCHERO GABRIEL </t>
  </si>
  <si>
    <t>CARO JANIER</t>
  </si>
  <si>
    <t xml:space="preserve">CASTRILLO ROBERTO </t>
  </si>
  <si>
    <t xml:space="preserve">CONTRERAS LUIS </t>
  </si>
  <si>
    <t>CUELLO JOHANS</t>
  </si>
  <si>
    <t xml:space="preserve">CUJIA YIMIS </t>
  </si>
  <si>
    <t>DIAZ EVER</t>
  </si>
  <si>
    <t>ESCOBAR CARLOS</t>
  </si>
  <si>
    <t>FERNANDEZ DIDIER</t>
  </si>
  <si>
    <t>GARCIA LEOPOLDO</t>
  </si>
  <si>
    <t>GARCIA BLADIMIR</t>
  </si>
  <si>
    <t>GUERRERO LUIS</t>
  </si>
  <si>
    <t xml:space="preserve">JARAMILLO FERNAN </t>
  </si>
  <si>
    <t xml:space="preserve">JIMENEZ EDILBERTO </t>
  </si>
  <si>
    <t xml:space="preserve">LOPEZ  JOSE </t>
  </si>
  <si>
    <t>MAESTRE JAIFER</t>
  </si>
  <si>
    <t>MARIN HENRY</t>
  </si>
  <si>
    <t>MARTINEZ MARIA</t>
  </si>
  <si>
    <t xml:space="preserve">MARTINEZ LUIS </t>
  </si>
  <si>
    <t xml:space="preserve">MARTINEZ JAIR </t>
  </si>
  <si>
    <t>MARTINEZ JORGE</t>
  </si>
  <si>
    <t>MELENDEZ  NILSON</t>
  </si>
  <si>
    <t>MENDOZA JEISON</t>
  </si>
  <si>
    <t>MEZA LUIS</t>
  </si>
  <si>
    <t>MORALES VICTOR</t>
  </si>
  <si>
    <t>MORON LUIS</t>
  </si>
  <si>
    <t>MUGNO JULIO</t>
  </si>
  <si>
    <t>QUINTERO ANDRES</t>
  </si>
  <si>
    <t xml:space="preserve">SANCHEZ LUIS </t>
  </si>
  <si>
    <t>SERRAN JHON</t>
  </si>
  <si>
    <t>VANEGAS JOSE</t>
  </si>
  <si>
    <t>ZUBIRIA RAFAEL</t>
  </si>
  <si>
    <t>PEREZ RAMON</t>
  </si>
  <si>
    <t xml:space="preserve">SIERRA GREGORIO </t>
  </si>
  <si>
    <t>Suma de VALOR LLAVERO</t>
  </si>
  <si>
    <t>LLAVERO</t>
  </si>
  <si>
    <t>LLAVERO METALICO ML-259</t>
  </si>
  <si>
    <t>DIEGO GARCIA</t>
  </si>
  <si>
    <t>GERENCIAL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</si>
</sst>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&quot;$&quot;\ * #,##0_-;\-&quot;$&quot;\ * #,##0_-;_-&quot;$&quot;\ * &quot;-&quot;_-;_-@_-"/>
    <numFmt numFmtId="43" formatCode="_-* #,##0.00_-;\-* #,##0.00_-;_-* &quot;-&quot;??_-;_-@_-"/>
    <numFmt numFmtId="164" formatCode="_-* #,##0\ _€_-;\-* #,##0\ _€_-;_-* &quot;-&quot;??\ _€_-;_-@_-"/>
    <numFmt numFmtId="165" formatCode="_-&quot;$&quot;\ * #,##0_-;\-&quot;$&quot;\ * #,##0_-;_-&quot;$&quot;\ * &quot;-&quot;??_-;_-@_-"/>
    <numFmt numFmtId="166" formatCode="&quot;$&quot;\ #,##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Trebuchet MS"/>
      <family val="2"/>
    </font>
    <font>
      <sz val="11"/>
      <color theme="1"/>
      <name val="Trebuchet MS"/>
      <family val="2"/>
    </font>
    <font>
      <sz val="11"/>
      <name val="Trebuchet MS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  <xf numFmtId="42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14" fontId="0" fillId="0" borderId="0" xfId="0" applyNumberFormat="1"/>
    <xf numFmtId="0" fontId="19" fillId="0" borderId="10" xfId="0" applyFont="1" applyBorder="1" applyAlignment="1">
      <alignment horizontal="center" vertical="center"/>
    </xf>
    <xf numFmtId="1" fontId="19" fillId="0" borderId="10" xfId="0" applyNumberFormat="1" applyFont="1" applyBorder="1" applyAlignment="1">
      <alignment horizontal="center" vertical="center"/>
    </xf>
    <xf numFmtId="42" fontId="19" fillId="0" borderId="10" xfId="43" applyFont="1" applyBorder="1" applyAlignment="1">
      <alignment horizontal="center" vertical="center"/>
    </xf>
    <xf numFmtId="0" fontId="18" fillId="33" borderId="10" xfId="0" applyFont="1" applyFill="1" applyBorder="1" applyAlignment="1">
      <alignment horizontal="center" vertical="center" wrapText="1"/>
    </xf>
    <xf numFmtId="42" fontId="18" fillId="33" borderId="10" xfId="43" applyFont="1" applyFill="1" applyBorder="1" applyAlignment="1">
      <alignment horizontal="center" vertical="center" wrapText="1"/>
    </xf>
    <xf numFmtId="0" fontId="18" fillId="34" borderId="10" xfId="0" applyFont="1" applyFill="1" applyBorder="1" applyAlignment="1">
      <alignment horizontal="center" vertical="center" wrapText="1"/>
    </xf>
    <xf numFmtId="0" fontId="18" fillId="34" borderId="0" xfId="0" applyFont="1" applyFill="1"/>
    <xf numFmtId="0" fontId="0" fillId="0" borderId="0" xfId="0" applyAlignment="1">
      <alignment horizontal="center" vertical="center"/>
    </xf>
    <xf numFmtId="0" fontId="0" fillId="0" borderId="10" xfId="0" applyBorder="1"/>
    <xf numFmtId="0" fontId="20" fillId="0" borderId="10" xfId="0" applyFont="1" applyBorder="1"/>
    <xf numFmtId="164" fontId="20" fillId="0" borderId="10" xfId="42" applyNumberFormat="1" applyFont="1" applyFill="1" applyBorder="1"/>
    <xf numFmtId="14" fontId="20" fillId="0" borderId="10" xfId="0" applyNumberFormat="1" applyFont="1" applyBorder="1"/>
    <xf numFmtId="0" fontId="20" fillId="0" borderId="10" xfId="0" applyFont="1" applyBorder="1" applyAlignment="1">
      <alignment horizontal="left"/>
    </xf>
    <xf numFmtId="0" fontId="20" fillId="34" borderId="10" xfId="0" applyFont="1" applyFill="1" applyBorder="1"/>
    <xf numFmtId="165" fontId="0" fillId="0" borderId="0" xfId="0" applyNumberFormat="1"/>
    <xf numFmtId="166" fontId="18" fillId="34" borderId="0" xfId="0" applyNumberFormat="1" applyFont="1" applyFill="1"/>
  </cellXfs>
  <cellStyles count="44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Millares" xfId="42" builtinId="3"/>
    <cellStyle name="Moneda [0]" xfId="43" builtinId="7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4"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numFmt numFmtId="165" formatCode="_-&quot;$&quot;\ * #,##0_-;\-&quot;$&quot;\ * #,##0_-;_-&quot;$&quot;\ 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Relationship Id="rId9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rin, Maria" refreshedDate="45506.65598865741" createdVersion="8" refreshedVersion="8" minRefreshableVersion="3" recordCount="48" xr:uid="{D4CB5AEB-0966-428A-8CD3-72B9F5E0656B}">
  <cacheSource type="worksheet">
    <worksheetSource ref="A2:L51" sheet="Llaveros 2024"/>
  </cacheSource>
  <cacheFields count="11">
    <cacheField name="NOMBRE" numFmtId="0">
      <sharedItems/>
    </cacheField>
    <cacheField name="CEDULA" numFmtId="164">
      <sharedItems containsSemiMixedTypes="0" containsString="0" containsNumber="1" containsInteger="1" minValue="5135224" maxValue="1234092017"/>
    </cacheField>
    <cacheField name="CARGO" numFmtId="0">
      <sharedItems/>
    </cacheField>
    <cacheField name="CENTRO DE COSTO" numFmtId="0">
      <sharedItems containsSemiMixedTypes="0" containsString="0" containsNumber="1" containsInteger="1" minValue="1624" maxValue="163501" count="8">
        <n v="1634"/>
        <n v="163101"/>
        <n v="1640"/>
        <n v="1624"/>
        <n v="1696"/>
        <n v="1642"/>
        <n v="1639"/>
        <n v="163501"/>
      </sharedItems>
    </cacheField>
    <cacheField name="NOMBRE CENTRO DE COSTO" numFmtId="0">
      <sharedItems/>
    </cacheField>
    <cacheField name="FECHA DE INGRESO" numFmtId="14">
      <sharedItems containsSemiMixedTypes="0" containsNonDate="0" containsDate="1" containsString="0" minDate="2009-11-03T00:00:00" maxDate="2019-09-17T00:00:00"/>
    </cacheField>
    <cacheField name="TIEMPO DE SERVICIOS " numFmtId="1">
      <sharedItems containsSemiMixedTypes="0" containsString="0" containsNumber="1" minValue="4.882191780821918" maxValue="14.756164383561643"/>
    </cacheField>
    <cacheField name="QUINQUENIOS" numFmtId="0">
      <sharedItems containsSemiMixedTypes="0" containsString="0" containsNumber="1" containsInteger="1" minValue="5" maxValue="15"/>
    </cacheField>
    <cacheField name="AÑO DE INGRESO" numFmtId="0">
      <sharedItems containsSemiMixedTypes="0" containsString="0" containsNumber="1" containsInteger="1" minValue="2009" maxValue="2019"/>
    </cacheField>
    <cacheField name="AÑO ANIVERSARIO" numFmtId="0">
      <sharedItems containsSemiMixedTypes="0" containsString="0" containsNumber="1" containsInteger="1" minValue="2023" maxValue="2024"/>
    </cacheField>
    <cacheField name="VALOR LLAVERO" numFmtId="42">
      <sharedItems containsSemiMixedTypes="0" containsString="0" containsNumber="1" containsInteger="1" minValue="10427" maxValue="1042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8">
  <r>
    <s v="BELTRAN MARCO"/>
    <n v="1065608204"/>
    <s v="MECANICO DE LLANTAS II"/>
    <x v="0"/>
    <s v="DRUMMOND"/>
    <d v="2019-03-05T00:00:00"/>
    <n v="5.4164383561643836"/>
    <n v="5"/>
    <n v="2019"/>
    <n v="2024"/>
    <n v="10427"/>
  </r>
  <r>
    <s v="CANTILLO  RICARDO"/>
    <n v="1065811707"/>
    <s v="MECANICO DE LLANTAS III"/>
    <x v="0"/>
    <s v="DRUMMOND"/>
    <d v="2019-06-04T00:00:00"/>
    <n v="5.1671232876712327"/>
    <n v="5"/>
    <n v="2018"/>
    <n v="2023"/>
    <n v="10427"/>
  </r>
  <r>
    <s v="CARDONA JHON "/>
    <n v="1065583005"/>
    <s v="MECANICO DE LLANTAS II"/>
    <x v="0"/>
    <s v="DRUMMOND"/>
    <d v="2019-09-16T00:00:00"/>
    <n v="4.882191780821918"/>
    <n v="5"/>
    <n v="2019"/>
    <n v="2024"/>
    <n v="10427"/>
  </r>
  <r>
    <s v="ESPANA LUIS "/>
    <n v="1004374364"/>
    <s v="MECANICO DE LLANTAS COMERCIAL III"/>
    <x v="1"/>
    <s v="SERVITECA"/>
    <d v="2019-01-02T00:00:00"/>
    <n v="5.5863013698630137"/>
    <n v="5"/>
    <n v="2019"/>
    <n v="2024"/>
    <n v="10427"/>
  </r>
  <r>
    <s v="LIZCANO DANIEL "/>
    <n v="1234092017"/>
    <s v="MECANICO DE LLANTAS COMERCIAL III"/>
    <x v="2"/>
    <s v="BARRANQUILLA PORT"/>
    <d v="2019-03-21T00:00:00"/>
    <n v="5.3726027397260276"/>
    <n v="5"/>
    <n v="2019"/>
    <n v="2024"/>
    <n v="10427"/>
  </r>
  <r>
    <s v="PANDALES HECTOR"/>
    <n v="16890102"/>
    <s v="MECANICO DE LLANTAS AG I"/>
    <x v="3"/>
    <s v="MAYAGUEZ"/>
    <d v="2019-07-02T00:00:00"/>
    <n v="5.0904109589041093"/>
    <n v="5"/>
    <n v="2019"/>
    <n v="2024"/>
    <n v="10427"/>
  </r>
  <r>
    <s v="ROJAS RICARDO "/>
    <n v="1065833171"/>
    <s v="MECANICO DE LLANTAS III"/>
    <x v="0"/>
    <s v="DRUMMOND"/>
    <d v="2019-06-04T00:00:00"/>
    <n v="5.1671232876712327"/>
    <n v="5"/>
    <n v="2019"/>
    <n v="2024"/>
    <n v="10427"/>
  </r>
  <r>
    <s v="AGUIRRE JAVIER"/>
    <n v="16280800"/>
    <s v="MECANICO DE LLANTAS AG II"/>
    <x v="3"/>
    <s v="MAYAGUEZ"/>
    <d v="2014-11-01T00:00:00"/>
    <n v="9.7589041095890412"/>
    <n v="10"/>
    <n v="2014"/>
    <n v="2024"/>
    <n v="10427"/>
  </r>
  <r>
    <s v="ANGARITA JORGE"/>
    <n v="1065601898"/>
    <s v="INGENIERO DE SERVICIO TECNICO"/>
    <x v="4"/>
    <s v="MTG KTCOL"/>
    <d v="2014-01-01T00:00:00"/>
    <n v="10.591780821917808"/>
    <n v="10"/>
    <n v="2014"/>
    <n v="2024"/>
    <n v="10427"/>
  </r>
  <r>
    <s v="AREVALO FREDDY "/>
    <n v="1118807428"/>
    <s v="MECANICO DE LLANTAS I"/>
    <x v="0"/>
    <s v="DRUMMOND"/>
    <d v="2014-01-16T00:00:00"/>
    <n v="10.550684931506849"/>
    <n v="10"/>
    <n v="2014"/>
    <n v="2024"/>
    <n v="10427"/>
  </r>
  <r>
    <s v="AROCHA RICHARD"/>
    <n v="5164520"/>
    <s v="MECANICO DE LLANTAS I"/>
    <x v="0"/>
    <s v="DRUMMOND"/>
    <d v="2014-01-16T00:00:00"/>
    <n v="10.550684931506849"/>
    <n v="10"/>
    <n v="2014"/>
    <n v="2024"/>
    <n v="10427"/>
  </r>
  <r>
    <s v="BECERRA NELSON "/>
    <n v="88211486"/>
    <s v="MECANICO DE LLANTAS I"/>
    <x v="0"/>
    <s v="DRUMMOND"/>
    <d v="2014-02-01T00:00:00"/>
    <n v="10.506849315068493"/>
    <n v="10"/>
    <n v="2014"/>
    <n v="2024"/>
    <n v="10427"/>
  </r>
  <r>
    <s v="BETIN EDIER"/>
    <n v="1065584800"/>
    <s v="MECANICO DE LLANTAS I"/>
    <x v="0"/>
    <s v="DRUMMOND"/>
    <d v="2014-01-16T00:00:00"/>
    <n v="10.550684931506849"/>
    <n v="10"/>
    <n v="2014"/>
    <n v="2024"/>
    <n v="10427"/>
  </r>
  <r>
    <s v="BRITO ELKIS"/>
    <n v="72238196"/>
    <s v="TECNICO REPARADOR OTR I"/>
    <x v="5"/>
    <s v="ECUADOR"/>
    <d v="2014-02-01T00:00:00"/>
    <n v="10.506849315068493"/>
    <n v="10"/>
    <n v="2014"/>
    <n v="2024"/>
    <n v="10427"/>
  </r>
  <r>
    <s v="BROCHERO GABRIEL "/>
    <n v="7604762"/>
    <s v="MECANICO DE LLANTAS I"/>
    <x v="0"/>
    <s v="DRUMMOND"/>
    <d v="2014-02-01T00:00:00"/>
    <n v="10.506849315068493"/>
    <n v="10"/>
    <n v="2014"/>
    <n v="2024"/>
    <n v="10427"/>
  </r>
  <r>
    <s v="CARO JANIER"/>
    <n v="77163270"/>
    <s v="MECANICO DE LLANTAS I"/>
    <x v="0"/>
    <s v="DRUMMOND"/>
    <d v="2014-02-01T00:00:00"/>
    <n v="10.506849315068493"/>
    <n v="10"/>
    <n v="2014"/>
    <n v="2024"/>
    <n v="10427"/>
  </r>
  <r>
    <s v="CASTRILLO ROBERTO "/>
    <n v="1065571674"/>
    <s v="MECANICO DE LLANTAS I"/>
    <x v="0"/>
    <s v="DRUMMOND"/>
    <d v="2014-02-01T00:00:00"/>
    <n v="10.506849315068493"/>
    <n v="10"/>
    <n v="2014"/>
    <n v="2024"/>
    <n v="10427"/>
  </r>
  <r>
    <s v="CONTRERAS LUIS "/>
    <n v="73549174"/>
    <s v="TECNICO REPARADOR OTR I"/>
    <x v="0"/>
    <s v="DRUMMOND"/>
    <d v="2014-02-01T00:00:00"/>
    <n v="10.506849315068493"/>
    <n v="10"/>
    <n v="2014"/>
    <n v="2024"/>
    <n v="10427"/>
  </r>
  <r>
    <s v="CUELLO JOHANS"/>
    <n v="19600860"/>
    <s v="TECNICO REPARADOR OTR I"/>
    <x v="0"/>
    <s v="DRUMMOND"/>
    <d v="2014-02-01T00:00:00"/>
    <n v="10.506849315068493"/>
    <n v="10"/>
    <n v="2014"/>
    <n v="2024"/>
    <n v="10427"/>
  </r>
  <r>
    <s v="CUJIA YIMIS "/>
    <n v="84038725"/>
    <s v="MECANICO DE LLANTAS II"/>
    <x v="0"/>
    <s v="DRUMMOND"/>
    <d v="2014-01-16T00:00:00"/>
    <n v="10.550684931506849"/>
    <n v="10"/>
    <n v="2014"/>
    <n v="2024"/>
    <n v="10427"/>
  </r>
  <r>
    <s v="DIAZ EVER"/>
    <n v="17976420"/>
    <s v="MECANICO DE LLANTAS II"/>
    <x v="0"/>
    <s v="DRUMMOND"/>
    <d v="2014-01-16T00:00:00"/>
    <n v="10.550684931506849"/>
    <n v="10"/>
    <n v="2014"/>
    <n v="2024"/>
    <n v="10427"/>
  </r>
  <r>
    <s v="ESCOBAR CARLOS"/>
    <n v="1065614635"/>
    <s v="SUPERVISOR DE PROYECTO"/>
    <x v="0"/>
    <s v="DRUMMOND"/>
    <d v="2014-02-01T00:00:00"/>
    <n v="10.506849315068493"/>
    <n v="10"/>
    <n v="2014"/>
    <n v="2024"/>
    <n v="10427"/>
  </r>
  <r>
    <s v="FERNANDEZ DIDIER"/>
    <n v="1065613418"/>
    <s v="MECANICO DE LLANTAS I"/>
    <x v="0"/>
    <s v="DRUMMOND"/>
    <d v="2014-02-01T00:00:00"/>
    <n v="10.506849315068493"/>
    <n v="10"/>
    <n v="2014"/>
    <n v="2024"/>
    <n v="10427"/>
  </r>
  <r>
    <s v="GARCIA LEOPOLDO"/>
    <n v="12603073"/>
    <s v="MECANICO DE LLANTAS I"/>
    <x v="0"/>
    <s v="DRUMMOND"/>
    <d v="2014-02-01T00:00:00"/>
    <n v="10.506849315068493"/>
    <n v="10"/>
    <n v="2014"/>
    <n v="2024"/>
    <n v="10427"/>
  </r>
  <r>
    <s v="GARCIA BLADIMIR"/>
    <n v="1065986941"/>
    <s v="MECANICO DE LLANTAS I"/>
    <x v="0"/>
    <s v="DRUMMOND"/>
    <d v="2014-02-01T00:00:00"/>
    <n v="10.506849315068493"/>
    <n v="10"/>
    <n v="2014"/>
    <n v="2024"/>
    <n v="10427"/>
  </r>
  <r>
    <s v="GUERRERO LUIS"/>
    <n v="5135224"/>
    <s v="TECNICO REPARADOR OTR I"/>
    <x v="0"/>
    <s v="DRUMMOND"/>
    <d v="2014-01-16T00:00:00"/>
    <n v="10.550684931506849"/>
    <n v="10"/>
    <n v="2014"/>
    <n v="2024"/>
    <n v="10427"/>
  </r>
  <r>
    <s v="JARAMILLO FERNAN "/>
    <n v="85458242"/>
    <s v="MECANICO DE LLANTAS I"/>
    <x v="0"/>
    <s v="DRUMMOND"/>
    <d v="2014-02-01T00:00:00"/>
    <n v="10.506849315068493"/>
    <n v="10"/>
    <n v="2014"/>
    <n v="2024"/>
    <n v="10427"/>
  </r>
  <r>
    <s v="JIMENEZ EDILBERTO "/>
    <n v="77153948"/>
    <s v="MECANICO DE LLANTAS I"/>
    <x v="0"/>
    <s v="DRUMMOND"/>
    <d v="2014-02-01T00:00:00"/>
    <n v="10.506849315068493"/>
    <n v="10"/>
    <n v="2014"/>
    <n v="2024"/>
    <n v="10427"/>
  </r>
  <r>
    <s v="LOPEZ  JOSE "/>
    <n v="1064793574"/>
    <s v="MECANICO DE LLANTAS II"/>
    <x v="0"/>
    <s v="DRUMMOND"/>
    <d v="2014-12-22T00:00:00"/>
    <n v="9.6191780821917803"/>
    <n v="10"/>
    <n v="2014"/>
    <n v="2024"/>
    <n v="10427"/>
  </r>
  <r>
    <s v="MAESTRE JAIFER"/>
    <n v="1119836593"/>
    <s v="MECANICO DE LLANTAS I"/>
    <x v="0"/>
    <s v="DRUMMOND"/>
    <d v="2014-01-16T00:00:00"/>
    <n v="10.550684931506849"/>
    <n v="10"/>
    <n v="2014"/>
    <n v="2024"/>
    <n v="10427"/>
  </r>
  <r>
    <s v="MARIN HENRY"/>
    <n v="1042431835"/>
    <s v="MECANICO DE LLANTAS I"/>
    <x v="0"/>
    <s v="DRUMMOND"/>
    <d v="2014-02-01T00:00:00"/>
    <n v="10.506849315068493"/>
    <n v="10"/>
    <n v="2014"/>
    <n v="2024"/>
    <n v="10427"/>
  </r>
  <r>
    <s v="MARTINEZ MARIA"/>
    <n v="36574021"/>
    <s v="SUPERVISOR SST"/>
    <x v="6"/>
    <s v="UNDER GROUND SERVICES"/>
    <d v="2014-01-16T00:00:00"/>
    <n v="10.550684931506849"/>
    <n v="10"/>
    <n v="2014"/>
    <n v="2024"/>
    <n v="10427"/>
  </r>
  <r>
    <s v="MARTINEZ LUIS "/>
    <n v="84103870"/>
    <s v="MECANICO DE LLANTAS I"/>
    <x v="0"/>
    <s v="DRUMMOND"/>
    <d v="2014-01-16T00:00:00"/>
    <n v="10.550684931506849"/>
    <n v="10"/>
    <n v="2014"/>
    <n v="2024"/>
    <n v="10427"/>
  </r>
  <r>
    <s v="MARTINEZ JAIR "/>
    <n v="1064793358"/>
    <s v="MECANICO DE LLANTAS I"/>
    <x v="0"/>
    <s v="DRUMMOND"/>
    <d v="2014-02-01T00:00:00"/>
    <n v="10.506849315068493"/>
    <n v="10"/>
    <n v="2014"/>
    <n v="2024"/>
    <n v="10427"/>
  </r>
  <r>
    <s v="MARTINEZ JORGE"/>
    <n v="1120743310"/>
    <s v="MECANICO DE LLANTAS I"/>
    <x v="0"/>
    <s v="DRUMMOND"/>
    <d v="2014-01-16T00:00:00"/>
    <n v="10.550684931506849"/>
    <n v="10"/>
    <n v="2014"/>
    <n v="2024"/>
    <n v="10427"/>
  </r>
  <r>
    <s v="MELENDEZ  NILSON"/>
    <n v="77000229"/>
    <s v="MECANICO DE LLANTAS II"/>
    <x v="0"/>
    <s v="DRUMMOND"/>
    <d v="2014-02-01T00:00:00"/>
    <n v="10.506849315068493"/>
    <n v="10"/>
    <n v="2014"/>
    <n v="2024"/>
    <n v="10427"/>
  </r>
  <r>
    <s v="MENDOZA JEISON"/>
    <n v="1065576754"/>
    <s v="MECANICO DE LLANTAS I"/>
    <x v="0"/>
    <s v="DRUMMOND"/>
    <d v="2014-02-01T00:00:00"/>
    <n v="10.506849315068493"/>
    <n v="10"/>
    <n v="2014"/>
    <n v="2024"/>
    <n v="10427"/>
  </r>
  <r>
    <s v="MEZA LUIS"/>
    <n v="1128104764"/>
    <s v="MECANICO DE LLANTAS II"/>
    <x v="0"/>
    <s v="DRUMMOND"/>
    <d v="2014-02-01T00:00:00"/>
    <n v="10.506849315068493"/>
    <n v="10"/>
    <n v="2014"/>
    <n v="2024"/>
    <n v="10427"/>
  </r>
  <r>
    <s v="MORALES VICTOR"/>
    <n v="1065985225"/>
    <s v="MECANICO DE LLANTAS II"/>
    <x v="0"/>
    <s v="DRUMMOND"/>
    <d v="2014-01-16T00:00:00"/>
    <n v="10.550684931506849"/>
    <n v="10"/>
    <n v="2014"/>
    <n v="2024"/>
    <n v="10427"/>
  </r>
  <r>
    <s v="MORON LUIS"/>
    <n v="1067809980"/>
    <s v="MECANICO DE LLANTAS II"/>
    <x v="0"/>
    <s v="DRUMMOND"/>
    <d v="2014-02-01T00:00:00"/>
    <n v="10.506849315068493"/>
    <n v="10"/>
    <n v="2014"/>
    <n v="2024"/>
    <n v="10427"/>
  </r>
  <r>
    <s v="MUGNO JULIO"/>
    <n v="85446055"/>
    <s v="TECNICO REPARADOR OTR I"/>
    <x v="0"/>
    <s v="DRUMMOND"/>
    <d v="2014-02-01T00:00:00"/>
    <n v="10.506849315068493"/>
    <n v="10"/>
    <n v="2014"/>
    <n v="2024"/>
    <n v="10427"/>
  </r>
  <r>
    <s v="QUINTERO ANDRES"/>
    <n v="1007387338"/>
    <s v="MECANICO DE LLANTAS II"/>
    <x v="0"/>
    <s v="DRUMMOND"/>
    <d v="2014-01-16T00:00:00"/>
    <n v="10.550684931506849"/>
    <n v="10"/>
    <n v="2014"/>
    <n v="2024"/>
    <n v="10427"/>
  </r>
  <r>
    <s v="SANCHEZ LUIS "/>
    <n v="84091183"/>
    <s v="MECANICO DE LLANTAS I"/>
    <x v="0"/>
    <s v="DRUMMOND"/>
    <d v="2014-01-16T00:00:00"/>
    <n v="10.550684931506849"/>
    <n v="10"/>
    <n v="2014"/>
    <n v="2024"/>
    <n v="10427"/>
  </r>
  <r>
    <s v="SERRAN JHON"/>
    <n v="79752570"/>
    <s v="TECNICO REPARADOR OTR I"/>
    <x v="7"/>
    <s v="SURINAM"/>
    <d v="2014-01-16T00:00:00"/>
    <n v="10.550684931506849"/>
    <n v="10"/>
    <n v="2014"/>
    <n v="2024"/>
    <n v="10427"/>
  </r>
  <r>
    <s v="VANEGAS JOSE"/>
    <n v="15171905"/>
    <s v="MECANICO DE LLANTAS II"/>
    <x v="0"/>
    <s v="DRUMMOND"/>
    <d v="2014-02-01T00:00:00"/>
    <n v="10.506849315068493"/>
    <n v="10"/>
    <n v="2014"/>
    <n v="2024"/>
    <n v="10427"/>
  </r>
  <r>
    <s v="ZUBIRIA RAFAEL"/>
    <n v="1122400773"/>
    <s v="MECANICO DE LLANTAS I"/>
    <x v="0"/>
    <s v="DRUMMOND"/>
    <d v="2014-01-16T00:00:00"/>
    <n v="10.550684931506849"/>
    <n v="10"/>
    <n v="2014"/>
    <n v="2024"/>
    <n v="10427"/>
  </r>
  <r>
    <s v="PEREZ RAMON"/>
    <n v="10898718"/>
    <s v="SUPERVISOR DE PROYECTO"/>
    <x v="0"/>
    <s v="DRUMMOND"/>
    <d v="2009-11-03T00:00:00"/>
    <n v="14.756164383561643"/>
    <n v="15"/>
    <n v="2009"/>
    <n v="2024"/>
    <n v="10427"/>
  </r>
  <r>
    <s v="SIERRA GREGORIO "/>
    <n v="77156839"/>
    <s v="MECANICO DE LLANTAS II"/>
    <x v="0"/>
    <s v="DRUMMOND"/>
    <d v="2009-12-16T00:00:00"/>
    <n v="14.638356164383561"/>
    <n v="15"/>
    <n v="2009"/>
    <n v="2024"/>
    <n v="1042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C694BB5-B84A-4F3B-A9DB-DFC80A99140B}" name="TablaDinámica1" cacheId="15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3:B12" firstHeaderRow="1" firstDataRow="1" firstDataCol="1"/>
  <pivotFields count="11">
    <pivotField showAll="0"/>
    <pivotField numFmtId="164" showAll="0"/>
    <pivotField showAll="0"/>
    <pivotField axis="axisRow" showAll="0">
      <items count="9">
        <item x="3"/>
        <item x="0"/>
        <item x="6"/>
        <item x="2"/>
        <item x="5"/>
        <item x="4"/>
        <item x="1"/>
        <item x="7"/>
        <item t="default"/>
      </items>
    </pivotField>
    <pivotField showAll="0"/>
    <pivotField numFmtId="14" showAll="0"/>
    <pivotField numFmtId="1" showAll="0"/>
    <pivotField showAll="0"/>
    <pivotField showAll="0"/>
    <pivotField showAll="0"/>
    <pivotField dataField="1" numFmtId="42" showAll="0"/>
  </pivotFields>
  <rowFields count="1">
    <field x="3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Items count="1">
    <i/>
  </colItems>
  <dataFields count="1">
    <dataField name="Suma de VALOR LLAVERO" fld="10" baseField="0" baseItem="0" numFmtId="165"/>
  </dataFields>
  <formats count="1">
    <format dxfId="3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1E6ED2-95EB-46EE-BA4F-6FA71C6A0EA7}">
  <dimension ref="A3:B12"/>
  <sheetViews>
    <sheetView workbookViewId="0">
      <selection activeCell="B6" sqref="B6"/>
    </sheetView>
  </sheetViews>
  <sheetFormatPr baseColWidth="10" defaultRowHeight="14.5" x14ac:dyDescent="0.35"/>
  <cols>
    <col min="1" max="1" width="16.54296875" bestFit="1" customWidth="1"/>
    <col min="2" max="2" width="22.1796875" bestFit="1" customWidth="1"/>
  </cols>
  <sheetData>
    <row r="3" spans="1:2" x14ac:dyDescent="0.35">
      <c r="A3" s="1" t="s">
        <v>9</v>
      </c>
      <c r="B3" t="s">
        <v>85</v>
      </c>
    </row>
    <row r="4" spans="1:2" x14ac:dyDescent="0.35">
      <c r="A4" s="2">
        <v>1624</v>
      </c>
      <c r="B4" s="18">
        <v>20854</v>
      </c>
    </row>
    <row r="5" spans="1:2" x14ac:dyDescent="0.35">
      <c r="A5" s="2">
        <v>1634</v>
      </c>
      <c r="B5" s="18">
        <v>417080</v>
      </c>
    </row>
    <row r="6" spans="1:2" x14ac:dyDescent="0.35">
      <c r="A6" s="2">
        <v>1639</v>
      </c>
      <c r="B6" s="18">
        <v>10427</v>
      </c>
    </row>
    <row r="7" spans="1:2" x14ac:dyDescent="0.35">
      <c r="A7" s="2">
        <v>1640</v>
      </c>
      <c r="B7" s="18">
        <v>10427</v>
      </c>
    </row>
    <row r="8" spans="1:2" x14ac:dyDescent="0.35">
      <c r="A8" s="2">
        <v>1642</v>
      </c>
      <c r="B8" s="18">
        <v>10427</v>
      </c>
    </row>
    <row r="9" spans="1:2" x14ac:dyDescent="0.35">
      <c r="A9" s="2">
        <v>1696</v>
      </c>
      <c r="B9" s="18">
        <v>10427</v>
      </c>
    </row>
    <row r="10" spans="1:2" x14ac:dyDescent="0.35">
      <c r="A10" s="2">
        <v>163101</v>
      </c>
      <c r="B10" s="18">
        <v>10427</v>
      </c>
    </row>
    <row r="11" spans="1:2" x14ac:dyDescent="0.35">
      <c r="A11" s="2">
        <v>163501</v>
      </c>
      <c r="B11" s="18">
        <v>10427</v>
      </c>
    </row>
    <row r="12" spans="1:2" x14ac:dyDescent="0.35">
      <c r="A12" s="2" t="s">
        <v>5</v>
      </c>
      <c r="B12" s="18">
        <v>500496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-0.249977111117893"/>
  </sheetPr>
  <dimension ref="A1:L54"/>
  <sheetViews>
    <sheetView tabSelected="1" zoomScaleNormal="100" workbookViewId="0">
      <selection activeCell="E5" sqref="E5"/>
    </sheetView>
  </sheetViews>
  <sheetFormatPr baseColWidth="10" defaultRowHeight="14.5" x14ac:dyDescent="0.35"/>
  <cols>
    <col min="1" max="1" width="22.81640625" customWidth="1"/>
    <col min="2" max="2" width="18.7265625" style="11" customWidth="1"/>
    <col min="3" max="3" width="36.54296875" hidden="1" customWidth="1"/>
    <col min="4" max="4" width="12.7265625" customWidth="1"/>
    <col min="5" max="5" width="25.6328125" bestFit="1" customWidth="1"/>
    <col min="6" max="6" width="13.453125" hidden="1" customWidth="1"/>
    <col min="7" max="7" width="11.54296875" hidden="1" customWidth="1"/>
    <col min="8" max="8" width="15.1796875" hidden="1" customWidth="1"/>
    <col min="9" max="9" width="11.54296875" hidden="1" customWidth="1"/>
    <col min="10" max="10" width="14.453125" hidden="1" customWidth="1"/>
    <col min="11" max="11" width="25.7265625" bestFit="1" customWidth="1"/>
    <col min="12" max="12" width="17" bestFit="1" customWidth="1"/>
  </cols>
  <sheetData>
    <row r="1" spans="1:12" x14ac:dyDescent="0.35">
      <c r="G1" s="3">
        <f ca="1">TODAY()</f>
        <v>45506</v>
      </c>
    </row>
    <row r="2" spans="1:12" ht="29" x14ac:dyDescent="0.35">
      <c r="A2" s="7" t="s">
        <v>15</v>
      </c>
      <c r="B2" s="7" t="s">
        <v>16</v>
      </c>
      <c r="C2" s="7" t="s">
        <v>12</v>
      </c>
      <c r="D2" s="7" t="s">
        <v>14</v>
      </c>
      <c r="E2" s="7" t="s">
        <v>19</v>
      </c>
      <c r="F2" s="7" t="s">
        <v>13</v>
      </c>
      <c r="G2" s="7" t="s">
        <v>3</v>
      </c>
      <c r="H2" s="7" t="s">
        <v>4</v>
      </c>
      <c r="I2" s="7" t="s">
        <v>8</v>
      </c>
      <c r="J2" s="9" t="s">
        <v>6</v>
      </c>
      <c r="K2" s="9" t="s">
        <v>86</v>
      </c>
      <c r="L2" s="8" t="s">
        <v>34</v>
      </c>
    </row>
    <row r="3" spans="1:12" x14ac:dyDescent="0.35">
      <c r="A3" s="17" t="s">
        <v>37</v>
      </c>
      <c r="B3" s="14">
        <v>1065608204</v>
      </c>
      <c r="C3" s="13" t="s">
        <v>17</v>
      </c>
      <c r="D3" s="13">
        <v>1634</v>
      </c>
      <c r="E3" s="13" t="s">
        <v>2</v>
      </c>
      <c r="F3" s="15">
        <v>43529</v>
      </c>
      <c r="G3" s="5">
        <f t="shared" ref="G3:G9" ca="1" si="0">_xlfn.DAYS($G$1,F3)/365</f>
        <v>5.4164383561643836</v>
      </c>
      <c r="H3" s="4">
        <v>5</v>
      </c>
      <c r="I3" s="4">
        <v>2019</v>
      </c>
      <c r="J3" s="4">
        <f t="shared" ref="J3:J9" si="1">I3+H3</f>
        <v>2024</v>
      </c>
      <c r="K3" s="4" t="s">
        <v>87</v>
      </c>
      <c r="L3" s="6">
        <v>10427</v>
      </c>
    </row>
    <row r="4" spans="1:12" x14ac:dyDescent="0.35">
      <c r="A4" s="17" t="s">
        <v>38</v>
      </c>
      <c r="B4" s="14">
        <v>1065811707</v>
      </c>
      <c r="C4" s="13" t="s">
        <v>1</v>
      </c>
      <c r="D4" s="13">
        <v>1634</v>
      </c>
      <c r="E4" s="13" t="s">
        <v>2</v>
      </c>
      <c r="F4" s="15">
        <v>43620</v>
      </c>
      <c r="G4" s="5">
        <f t="shared" ca="1" si="0"/>
        <v>5.1671232876712327</v>
      </c>
      <c r="H4" s="4">
        <v>5</v>
      </c>
      <c r="I4" s="4">
        <v>2018</v>
      </c>
      <c r="J4" s="4">
        <v>2024</v>
      </c>
      <c r="K4" s="4" t="s">
        <v>87</v>
      </c>
      <c r="L4" s="6">
        <v>10427</v>
      </c>
    </row>
    <row r="5" spans="1:12" x14ac:dyDescent="0.35">
      <c r="A5" s="17" t="s">
        <v>39</v>
      </c>
      <c r="B5" s="14">
        <v>1065583005</v>
      </c>
      <c r="C5" s="13" t="s">
        <v>17</v>
      </c>
      <c r="D5" s="13">
        <v>1634</v>
      </c>
      <c r="E5" s="13" t="s">
        <v>2</v>
      </c>
      <c r="F5" s="15">
        <v>43724</v>
      </c>
      <c r="G5" s="5">
        <f t="shared" ca="1" si="0"/>
        <v>4.882191780821918</v>
      </c>
      <c r="H5" s="4">
        <v>5</v>
      </c>
      <c r="I5" s="4">
        <v>2019</v>
      </c>
      <c r="J5" s="4">
        <f t="shared" si="1"/>
        <v>2024</v>
      </c>
      <c r="K5" s="4" t="s">
        <v>87</v>
      </c>
      <c r="L5" s="6">
        <v>10427</v>
      </c>
    </row>
    <row r="6" spans="1:12" x14ac:dyDescent="0.35">
      <c r="A6" s="17" t="s">
        <v>40</v>
      </c>
      <c r="B6" s="14">
        <v>1004374364</v>
      </c>
      <c r="C6" s="13" t="s">
        <v>7</v>
      </c>
      <c r="D6" s="13">
        <v>163101</v>
      </c>
      <c r="E6" s="13" t="s">
        <v>33</v>
      </c>
      <c r="F6" s="15">
        <v>43467</v>
      </c>
      <c r="G6" s="5">
        <f t="shared" ca="1" si="0"/>
        <v>5.5863013698630137</v>
      </c>
      <c r="H6" s="4">
        <v>5</v>
      </c>
      <c r="I6" s="4">
        <v>2019</v>
      </c>
      <c r="J6" s="4">
        <f t="shared" si="1"/>
        <v>2024</v>
      </c>
      <c r="K6" s="4" t="s">
        <v>87</v>
      </c>
      <c r="L6" s="6">
        <v>10427</v>
      </c>
    </row>
    <row r="7" spans="1:12" x14ac:dyDescent="0.35">
      <c r="A7" s="17" t="s">
        <v>41</v>
      </c>
      <c r="B7" s="14">
        <v>1234092017</v>
      </c>
      <c r="C7" s="13" t="s">
        <v>7</v>
      </c>
      <c r="D7" s="13">
        <v>1640</v>
      </c>
      <c r="E7" s="13" t="s">
        <v>21</v>
      </c>
      <c r="F7" s="15">
        <v>43545</v>
      </c>
      <c r="G7" s="5">
        <f t="shared" ca="1" si="0"/>
        <v>5.3726027397260276</v>
      </c>
      <c r="H7" s="4">
        <v>5</v>
      </c>
      <c r="I7" s="4">
        <v>2019</v>
      </c>
      <c r="J7" s="4">
        <f t="shared" si="1"/>
        <v>2024</v>
      </c>
      <c r="K7" s="4" t="s">
        <v>87</v>
      </c>
      <c r="L7" s="6">
        <v>10427</v>
      </c>
    </row>
    <row r="8" spans="1:12" x14ac:dyDescent="0.35">
      <c r="A8" s="17" t="s">
        <v>42</v>
      </c>
      <c r="B8" s="14">
        <v>16890102</v>
      </c>
      <c r="C8" s="13" t="s">
        <v>20</v>
      </c>
      <c r="D8" s="13">
        <v>1624</v>
      </c>
      <c r="E8" s="13" t="s">
        <v>10</v>
      </c>
      <c r="F8" s="15">
        <v>43648</v>
      </c>
      <c r="G8" s="5">
        <f t="shared" ca="1" si="0"/>
        <v>5.0904109589041093</v>
      </c>
      <c r="H8" s="4">
        <v>5</v>
      </c>
      <c r="I8" s="4">
        <v>2019</v>
      </c>
      <c r="J8" s="4">
        <f t="shared" si="1"/>
        <v>2024</v>
      </c>
      <c r="K8" s="4" t="s">
        <v>87</v>
      </c>
      <c r="L8" s="6">
        <v>10427</v>
      </c>
    </row>
    <row r="9" spans="1:12" x14ac:dyDescent="0.35">
      <c r="A9" s="17" t="s">
        <v>43</v>
      </c>
      <c r="B9" s="14">
        <v>1065833171</v>
      </c>
      <c r="C9" s="13" t="s">
        <v>1</v>
      </c>
      <c r="D9" s="13">
        <v>1634</v>
      </c>
      <c r="E9" s="13" t="s">
        <v>2</v>
      </c>
      <c r="F9" s="15">
        <v>43620</v>
      </c>
      <c r="G9" s="5">
        <f t="shared" ca="1" si="0"/>
        <v>5.1671232876712327</v>
      </c>
      <c r="H9" s="4">
        <v>5</v>
      </c>
      <c r="I9" s="4">
        <v>2019</v>
      </c>
      <c r="J9" s="4">
        <f t="shared" si="1"/>
        <v>2024</v>
      </c>
      <c r="K9" s="4" t="s">
        <v>87</v>
      </c>
      <c r="L9" s="6">
        <v>10427</v>
      </c>
    </row>
    <row r="10" spans="1:12" x14ac:dyDescent="0.35">
      <c r="A10" s="17" t="s">
        <v>44</v>
      </c>
      <c r="B10" s="14">
        <v>16280800</v>
      </c>
      <c r="C10" s="13" t="s">
        <v>24</v>
      </c>
      <c r="D10" s="13">
        <v>1624</v>
      </c>
      <c r="E10" s="13" t="s">
        <v>10</v>
      </c>
      <c r="F10" s="15">
        <v>41944</v>
      </c>
      <c r="G10" s="5">
        <f ca="1">_xlfn.DAYS($G$1,F10)/365</f>
        <v>9.7589041095890412</v>
      </c>
      <c r="H10" s="4">
        <v>10</v>
      </c>
      <c r="I10" s="4">
        <v>2014</v>
      </c>
      <c r="J10" s="4">
        <v>2024</v>
      </c>
      <c r="K10" s="4" t="s">
        <v>87</v>
      </c>
      <c r="L10" s="6">
        <v>10427</v>
      </c>
    </row>
    <row r="11" spans="1:12" x14ac:dyDescent="0.35">
      <c r="A11" s="17" t="s">
        <v>45</v>
      </c>
      <c r="B11" s="14">
        <v>1065601898</v>
      </c>
      <c r="C11" s="13" t="s">
        <v>25</v>
      </c>
      <c r="D11" s="13">
        <v>1696</v>
      </c>
      <c r="E11" s="13" t="s">
        <v>29</v>
      </c>
      <c r="F11" s="15">
        <v>41640</v>
      </c>
      <c r="G11" s="5">
        <f t="shared" ref="G11:G48" ca="1" si="2">_xlfn.DAYS($G$1,F11)/365</f>
        <v>10.591780821917808</v>
      </c>
      <c r="H11" s="4">
        <v>10</v>
      </c>
      <c r="I11" s="4">
        <v>2014</v>
      </c>
      <c r="J11" s="4">
        <v>2024</v>
      </c>
      <c r="K11" s="4" t="s">
        <v>87</v>
      </c>
      <c r="L11" s="6">
        <v>10427</v>
      </c>
    </row>
    <row r="12" spans="1:12" x14ac:dyDescent="0.35">
      <c r="A12" s="17" t="s">
        <v>46</v>
      </c>
      <c r="B12" s="14">
        <v>1118807428</v>
      </c>
      <c r="C12" s="13" t="s">
        <v>26</v>
      </c>
      <c r="D12" s="13">
        <v>1634</v>
      </c>
      <c r="E12" s="13" t="s">
        <v>2</v>
      </c>
      <c r="F12" s="15">
        <v>41655</v>
      </c>
      <c r="G12" s="5">
        <f t="shared" ca="1" si="2"/>
        <v>10.550684931506849</v>
      </c>
      <c r="H12" s="4">
        <v>10</v>
      </c>
      <c r="I12" s="4">
        <v>2014</v>
      </c>
      <c r="J12" s="4">
        <v>2024</v>
      </c>
      <c r="K12" s="4" t="s">
        <v>87</v>
      </c>
      <c r="L12" s="6">
        <v>10427</v>
      </c>
    </row>
    <row r="13" spans="1:12" x14ac:dyDescent="0.35">
      <c r="A13" s="17" t="s">
        <v>47</v>
      </c>
      <c r="B13" s="14">
        <v>5164520</v>
      </c>
      <c r="C13" s="13" t="s">
        <v>26</v>
      </c>
      <c r="D13" s="13">
        <v>1634</v>
      </c>
      <c r="E13" s="13" t="s">
        <v>2</v>
      </c>
      <c r="F13" s="15">
        <v>41655</v>
      </c>
      <c r="G13" s="5">
        <f t="shared" ca="1" si="2"/>
        <v>10.550684931506849</v>
      </c>
      <c r="H13" s="4">
        <v>10</v>
      </c>
      <c r="I13" s="4">
        <v>2014</v>
      </c>
      <c r="J13" s="4">
        <v>2024</v>
      </c>
      <c r="K13" s="4" t="s">
        <v>87</v>
      </c>
      <c r="L13" s="6">
        <v>10427</v>
      </c>
    </row>
    <row r="14" spans="1:12" x14ac:dyDescent="0.35">
      <c r="A14" s="17" t="s">
        <v>48</v>
      </c>
      <c r="B14" s="14">
        <v>88211486</v>
      </c>
      <c r="C14" s="13" t="s">
        <v>26</v>
      </c>
      <c r="D14" s="13">
        <v>1634</v>
      </c>
      <c r="E14" s="13" t="s">
        <v>2</v>
      </c>
      <c r="F14" s="15">
        <v>41671</v>
      </c>
      <c r="G14" s="5">
        <f t="shared" ca="1" si="2"/>
        <v>10.506849315068493</v>
      </c>
      <c r="H14" s="4">
        <v>10</v>
      </c>
      <c r="I14" s="4">
        <v>2014</v>
      </c>
      <c r="J14" s="4">
        <v>2024</v>
      </c>
      <c r="K14" s="4" t="s">
        <v>87</v>
      </c>
      <c r="L14" s="6">
        <v>10427</v>
      </c>
    </row>
    <row r="15" spans="1:12" x14ac:dyDescent="0.35">
      <c r="A15" s="17" t="s">
        <v>49</v>
      </c>
      <c r="B15" s="14">
        <v>1065584800</v>
      </c>
      <c r="C15" s="13" t="s">
        <v>26</v>
      </c>
      <c r="D15" s="13">
        <v>1634</v>
      </c>
      <c r="E15" s="13" t="s">
        <v>2</v>
      </c>
      <c r="F15" s="15">
        <v>41655</v>
      </c>
      <c r="G15" s="5">
        <f t="shared" ca="1" si="2"/>
        <v>10.550684931506849</v>
      </c>
      <c r="H15" s="4">
        <v>10</v>
      </c>
      <c r="I15" s="4">
        <v>2014</v>
      </c>
      <c r="J15" s="4">
        <v>2024</v>
      </c>
      <c r="K15" s="4" t="s">
        <v>87</v>
      </c>
      <c r="L15" s="6">
        <v>10427</v>
      </c>
    </row>
    <row r="16" spans="1:12" x14ac:dyDescent="0.35">
      <c r="A16" s="17" t="s">
        <v>50</v>
      </c>
      <c r="B16" s="14">
        <v>72238196</v>
      </c>
      <c r="C16" s="13" t="s">
        <v>27</v>
      </c>
      <c r="D16" s="13">
        <v>1642</v>
      </c>
      <c r="E16" s="13" t="s">
        <v>30</v>
      </c>
      <c r="F16" s="15">
        <v>41671</v>
      </c>
      <c r="G16" s="5">
        <f t="shared" ca="1" si="2"/>
        <v>10.506849315068493</v>
      </c>
      <c r="H16" s="4">
        <v>10</v>
      </c>
      <c r="I16" s="4">
        <v>2014</v>
      </c>
      <c r="J16" s="4">
        <v>2024</v>
      </c>
      <c r="K16" s="4" t="s">
        <v>87</v>
      </c>
      <c r="L16" s="6">
        <v>10427</v>
      </c>
    </row>
    <row r="17" spans="1:12" x14ac:dyDescent="0.35">
      <c r="A17" s="17" t="s">
        <v>51</v>
      </c>
      <c r="B17" s="14">
        <v>7604762</v>
      </c>
      <c r="C17" s="13" t="s">
        <v>26</v>
      </c>
      <c r="D17" s="13">
        <v>1634</v>
      </c>
      <c r="E17" s="13" t="s">
        <v>2</v>
      </c>
      <c r="F17" s="15">
        <v>41671</v>
      </c>
      <c r="G17" s="5">
        <f t="shared" ca="1" si="2"/>
        <v>10.506849315068493</v>
      </c>
      <c r="H17" s="4">
        <v>10</v>
      </c>
      <c r="I17" s="4">
        <v>2014</v>
      </c>
      <c r="J17" s="4">
        <v>2024</v>
      </c>
      <c r="K17" s="4" t="s">
        <v>87</v>
      </c>
      <c r="L17" s="6">
        <v>10427</v>
      </c>
    </row>
    <row r="18" spans="1:12" x14ac:dyDescent="0.35">
      <c r="A18" s="17" t="s">
        <v>52</v>
      </c>
      <c r="B18" s="14">
        <v>77163270</v>
      </c>
      <c r="C18" s="13" t="s">
        <v>26</v>
      </c>
      <c r="D18" s="13">
        <v>1634</v>
      </c>
      <c r="E18" s="13" t="s">
        <v>2</v>
      </c>
      <c r="F18" s="15">
        <v>41671</v>
      </c>
      <c r="G18" s="5">
        <f t="shared" ca="1" si="2"/>
        <v>10.506849315068493</v>
      </c>
      <c r="H18" s="4">
        <v>10</v>
      </c>
      <c r="I18" s="4">
        <v>2014</v>
      </c>
      <c r="J18" s="4">
        <v>2024</v>
      </c>
      <c r="K18" s="4" t="s">
        <v>87</v>
      </c>
      <c r="L18" s="6">
        <v>10427</v>
      </c>
    </row>
    <row r="19" spans="1:12" x14ac:dyDescent="0.35">
      <c r="A19" s="17" t="s">
        <v>53</v>
      </c>
      <c r="B19" s="14">
        <v>1065571674</v>
      </c>
      <c r="C19" s="13" t="s">
        <v>26</v>
      </c>
      <c r="D19" s="13">
        <v>1634</v>
      </c>
      <c r="E19" s="13" t="s">
        <v>2</v>
      </c>
      <c r="F19" s="15">
        <v>41671</v>
      </c>
      <c r="G19" s="5">
        <f t="shared" ca="1" si="2"/>
        <v>10.506849315068493</v>
      </c>
      <c r="H19" s="4">
        <v>10</v>
      </c>
      <c r="I19" s="4">
        <v>2014</v>
      </c>
      <c r="J19" s="4">
        <v>2024</v>
      </c>
      <c r="K19" s="4" t="s">
        <v>87</v>
      </c>
      <c r="L19" s="6">
        <v>10427</v>
      </c>
    </row>
    <row r="20" spans="1:12" x14ac:dyDescent="0.35">
      <c r="A20" s="17" t="s">
        <v>54</v>
      </c>
      <c r="B20" s="14">
        <v>73549174</v>
      </c>
      <c r="C20" s="13" t="s">
        <v>27</v>
      </c>
      <c r="D20" s="13">
        <v>1634</v>
      </c>
      <c r="E20" s="13" t="s">
        <v>2</v>
      </c>
      <c r="F20" s="15">
        <v>41671</v>
      </c>
      <c r="G20" s="5">
        <f t="shared" ca="1" si="2"/>
        <v>10.506849315068493</v>
      </c>
      <c r="H20" s="4">
        <v>10</v>
      </c>
      <c r="I20" s="4">
        <v>2014</v>
      </c>
      <c r="J20" s="4">
        <v>2024</v>
      </c>
      <c r="K20" s="4" t="s">
        <v>87</v>
      </c>
      <c r="L20" s="6">
        <v>10427</v>
      </c>
    </row>
    <row r="21" spans="1:12" x14ac:dyDescent="0.35">
      <c r="A21" s="17" t="s">
        <v>55</v>
      </c>
      <c r="B21" s="14">
        <v>19600860</v>
      </c>
      <c r="C21" s="13" t="s">
        <v>27</v>
      </c>
      <c r="D21" s="13">
        <v>1634</v>
      </c>
      <c r="E21" s="13" t="s">
        <v>2</v>
      </c>
      <c r="F21" s="15">
        <v>41671</v>
      </c>
      <c r="G21" s="5">
        <f t="shared" ca="1" si="2"/>
        <v>10.506849315068493</v>
      </c>
      <c r="H21" s="4">
        <v>10</v>
      </c>
      <c r="I21" s="4">
        <v>2014</v>
      </c>
      <c r="J21" s="4">
        <v>2024</v>
      </c>
      <c r="K21" s="4" t="s">
        <v>87</v>
      </c>
      <c r="L21" s="6">
        <v>10427</v>
      </c>
    </row>
    <row r="22" spans="1:12" x14ac:dyDescent="0.35">
      <c r="A22" s="17" t="s">
        <v>56</v>
      </c>
      <c r="B22" s="14">
        <v>84038725</v>
      </c>
      <c r="C22" s="13" t="s">
        <v>17</v>
      </c>
      <c r="D22" s="13">
        <v>1634</v>
      </c>
      <c r="E22" s="13" t="s">
        <v>2</v>
      </c>
      <c r="F22" s="15">
        <v>41655</v>
      </c>
      <c r="G22" s="5">
        <f t="shared" ca="1" si="2"/>
        <v>10.550684931506849</v>
      </c>
      <c r="H22" s="4">
        <v>10</v>
      </c>
      <c r="I22" s="4">
        <v>2014</v>
      </c>
      <c r="J22" s="4">
        <v>2024</v>
      </c>
      <c r="K22" s="4" t="s">
        <v>87</v>
      </c>
      <c r="L22" s="6">
        <v>10427</v>
      </c>
    </row>
    <row r="23" spans="1:12" x14ac:dyDescent="0.35">
      <c r="A23" s="17" t="s">
        <v>57</v>
      </c>
      <c r="B23" s="14">
        <v>17976420</v>
      </c>
      <c r="C23" s="13" t="s">
        <v>17</v>
      </c>
      <c r="D23" s="13">
        <v>1634</v>
      </c>
      <c r="E23" s="13" t="s">
        <v>2</v>
      </c>
      <c r="F23" s="15">
        <v>41655</v>
      </c>
      <c r="G23" s="5">
        <f t="shared" ca="1" si="2"/>
        <v>10.550684931506849</v>
      </c>
      <c r="H23" s="4">
        <v>10</v>
      </c>
      <c r="I23" s="4">
        <v>2014</v>
      </c>
      <c r="J23" s="4">
        <v>2024</v>
      </c>
      <c r="K23" s="4" t="s">
        <v>87</v>
      </c>
      <c r="L23" s="6">
        <v>10427</v>
      </c>
    </row>
    <row r="24" spans="1:12" x14ac:dyDescent="0.35">
      <c r="A24" s="17" t="s">
        <v>58</v>
      </c>
      <c r="B24" s="14">
        <v>1065614635</v>
      </c>
      <c r="C24" s="13" t="s">
        <v>0</v>
      </c>
      <c r="D24" s="13">
        <v>1634</v>
      </c>
      <c r="E24" s="13" t="s">
        <v>2</v>
      </c>
      <c r="F24" s="15">
        <v>41671</v>
      </c>
      <c r="G24" s="5">
        <f t="shared" ca="1" si="2"/>
        <v>10.506849315068493</v>
      </c>
      <c r="H24" s="4">
        <v>10</v>
      </c>
      <c r="I24" s="4">
        <v>2014</v>
      </c>
      <c r="J24" s="4">
        <v>2024</v>
      </c>
      <c r="K24" s="4" t="s">
        <v>87</v>
      </c>
      <c r="L24" s="6">
        <v>10427</v>
      </c>
    </row>
    <row r="25" spans="1:12" x14ac:dyDescent="0.35">
      <c r="A25" s="17" t="s">
        <v>59</v>
      </c>
      <c r="B25" s="14">
        <v>1065613418</v>
      </c>
      <c r="C25" s="13" t="s">
        <v>26</v>
      </c>
      <c r="D25" s="13">
        <v>1634</v>
      </c>
      <c r="E25" s="13" t="s">
        <v>2</v>
      </c>
      <c r="F25" s="15">
        <v>41671</v>
      </c>
      <c r="G25" s="5">
        <f t="shared" ca="1" si="2"/>
        <v>10.506849315068493</v>
      </c>
      <c r="H25" s="4">
        <v>10</v>
      </c>
      <c r="I25" s="4">
        <v>2014</v>
      </c>
      <c r="J25" s="4">
        <v>2024</v>
      </c>
      <c r="K25" s="4" t="s">
        <v>87</v>
      </c>
      <c r="L25" s="6">
        <v>10427</v>
      </c>
    </row>
    <row r="26" spans="1:12" x14ac:dyDescent="0.35">
      <c r="A26" s="17" t="s">
        <v>60</v>
      </c>
      <c r="B26" s="14">
        <v>12603073</v>
      </c>
      <c r="C26" s="13" t="s">
        <v>26</v>
      </c>
      <c r="D26" s="13">
        <v>1634</v>
      </c>
      <c r="E26" s="13" t="s">
        <v>2</v>
      </c>
      <c r="F26" s="15">
        <v>41671</v>
      </c>
      <c r="G26" s="5">
        <f t="shared" ca="1" si="2"/>
        <v>10.506849315068493</v>
      </c>
      <c r="H26" s="4">
        <v>10</v>
      </c>
      <c r="I26" s="4">
        <v>2014</v>
      </c>
      <c r="J26" s="4">
        <v>2024</v>
      </c>
      <c r="K26" s="4" t="s">
        <v>87</v>
      </c>
      <c r="L26" s="6">
        <v>10427</v>
      </c>
    </row>
    <row r="27" spans="1:12" x14ac:dyDescent="0.35">
      <c r="A27" s="17" t="s">
        <v>61</v>
      </c>
      <c r="B27" s="14">
        <v>1065986941</v>
      </c>
      <c r="C27" s="13" t="s">
        <v>26</v>
      </c>
      <c r="D27" s="13">
        <v>1634</v>
      </c>
      <c r="E27" s="13" t="s">
        <v>2</v>
      </c>
      <c r="F27" s="15">
        <v>41671</v>
      </c>
      <c r="G27" s="5">
        <f t="shared" ca="1" si="2"/>
        <v>10.506849315068493</v>
      </c>
      <c r="H27" s="4">
        <v>10</v>
      </c>
      <c r="I27" s="4">
        <v>2014</v>
      </c>
      <c r="J27" s="4">
        <v>2024</v>
      </c>
      <c r="K27" s="4" t="s">
        <v>87</v>
      </c>
      <c r="L27" s="6">
        <v>10427</v>
      </c>
    </row>
    <row r="28" spans="1:12" x14ac:dyDescent="0.35">
      <c r="A28" s="17" t="s">
        <v>62</v>
      </c>
      <c r="B28" s="14">
        <v>5135224</v>
      </c>
      <c r="C28" s="13" t="s">
        <v>27</v>
      </c>
      <c r="D28" s="13">
        <v>1634</v>
      </c>
      <c r="E28" s="13" t="s">
        <v>2</v>
      </c>
      <c r="F28" s="15">
        <v>41655</v>
      </c>
      <c r="G28" s="5">
        <f t="shared" ca="1" si="2"/>
        <v>10.550684931506849</v>
      </c>
      <c r="H28" s="4">
        <v>10</v>
      </c>
      <c r="I28" s="4">
        <v>2014</v>
      </c>
      <c r="J28" s="4">
        <v>2024</v>
      </c>
      <c r="K28" s="4" t="s">
        <v>87</v>
      </c>
      <c r="L28" s="6">
        <v>10427</v>
      </c>
    </row>
    <row r="29" spans="1:12" x14ac:dyDescent="0.35">
      <c r="A29" s="17" t="s">
        <v>63</v>
      </c>
      <c r="B29" s="14">
        <v>85458242</v>
      </c>
      <c r="C29" s="13" t="s">
        <v>26</v>
      </c>
      <c r="D29" s="13">
        <v>1634</v>
      </c>
      <c r="E29" s="13" t="s">
        <v>2</v>
      </c>
      <c r="F29" s="15">
        <v>41671</v>
      </c>
      <c r="G29" s="5">
        <f t="shared" ca="1" si="2"/>
        <v>10.506849315068493</v>
      </c>
      <c r="H29" s="4">
        <v>10</v>
      </c>
      <c r="I29" s="4">
        <v>2014</v>
      </c>
      <c r="J29" s="4">
        <v>2024</v>
      </c>
      <c r="K29" s="4" t="s">
        <v>87</v>
      </c>
      <c r="L29" s="6">
        <v>10427</v>
      </c>
    </row>
    <row r="30" spans="1:12" x14ac:dyDescent="0.35">
      <c r="A30" s="17" t="s">
        <v>64</v>
      </c>
      <c r="B30" s="14">
        <v>77153948</v>
      </c>
      <c r="C30" s="13" t="s">
        <v>26</v>
      </c>
      <c r="D30" s="13">
        <v>1634</v>
      </c>
      <c r="E30" s="13" t="s">
        <v>2</v>
      </c>
      <c r="F30" s="15">
        <v>41671</v>
      </c>
      <c r="G30" s="5">
        <f t="shared" ca="1" si="2"/>
        <v>10.506849315068493</v>
      </c>
      <c r="H30" s="4">
        <v>10</v>
      </c>
      <c r="I30" s="4">
        <v>2014</v>
      </c>
      <c r="J30" s="4">
        <v>2024</v>
      </c>
      <c r="K30" s="4" t="s">
        <v>87</v>
      </c>
      <c r="L30" s="6">
        <v>10427</v>
      </c>
    </row>
    <row r="31" spans="1:12" x14ac:dyDescent="0.35">
      <c r="A31" s="17" t="s">
        <v>65</v>
      </c>
      <c r="B31" s="14">
        <v>1064793574</v>
      </c>
      <c r="C31" s="13" t="s">
        <v>17</v>
      </c>
      <c r="D31" s="13">
        <v>1634</v>
      </c>
      <c r="E31" s="13" t="s">
        <v>2</v>
      </c>
      <c r="F31" s="15">
        <v>41995</v>
      </c>
      <c r="G31" s="5">
        <f t="shared" ca="1" si="2"/>
        <v>9.6191780821917803</v>
      </c>
      <c r="H31" s="4">
        <v>10</v>
      </c>
      <c r="I31" s="4">
        <v>2014</v>
      </c>
      <c r="J31" s="4">
        <v>2024</v>
      </c>
      <c r="K31" s="4" t="s">
        <v>87</v>
      </c>
      <c r="L31" s="6">
        <v>10427</v>
      </c>
    </row>
    <row r="32" spans="1:12" x14ac:dyDescent="0.35">
      <c r="A32" s="17" t="s">
        <v>66</v>
      </c>
      <c r="B32" s="14">
        <v>1119836593</v>
      </c>
      <c r="C32" s="13" t="s">
        <v>26</v>
      </c>
      <c r="D32" s="13">
        <v>1634</v>
      </c>
      <c r="E32" s="13" t="s">
        <v>2</v>
      </c>
      <c r="F32" s="15">
        <v>41655</v>
      </c>
      <c r="G32" s="5">
        <f t="shared" ca="1" si="2"/>
        <v>10.550684931506849</v>
      </c>
      <c r="H32" s="4">
        <v>10</v>
      </c>
      <c r="I32" s="4">
        <v>2014</v>
      </c>
      <c r="J32" s="4">
        <v>2024</v>
      </c>
      <c r="K32" s="4" t="s">
        <v>87</v>
      </c>
      <c r="L32" s="6">
        <v>10427</v>
      </c>
    </row>
    <row r="33" spans="1:12" x14ac:dyDescent="0.35">
      <c r="A33" s="17" t="s">
        <v>67</v>
      </c>
      <c r="B33" s="14">
        <v>1042431835</v>
      </c>
      <c r="C33" s="13" t="s">
        <v>26</v>
      </c>
      <c r="D33" s="13">
        <v>1634</v>
      </c>
      <c r="E33" s="15" t="s">
        <v>2</v>
      </c>
      <c r="F33" s="15">
        <v>41671</v>
      </c>
      <c r="G33" s="5">
        <f t="shared" ca="1" si="2"/>
        <v>10.506849315068493</v>
      </c>
      <c r="H33" s="4">
        <v>10</v>
      </c>
      <c r="I33" s="4">
        <v>2014</v>
      </c>
      <c r="J33" s="4">
        <v>2024</v>
      </c>
      <c r="K33" s="4" t="s">
        <v>87</v>
      </c>
      <c r="L33" s="6">
        <v>10427</v>
      </c>
    </row>
    <row r="34" spans="1:12" x14ac:dyDescent="0.35">
      <c r="A34" s="17" t="s">
        <v>68</v>
      </c>
      <c r="B34" s="14">
        <v>36574021</v>
      </c>
      <c r="C34" s="13" t="s">
        <v>28</v>
      </c>
      <c r="D34" s="13">
        <v>1639</v>
      </c>
      <c r="E34" s="13" t="s">
        <v>18</v>
      </c>
      <c r="F34" s="15">
        <v>41655</v>
      </c>
      <c r="G34" s="5">
        <f t="shared" ca="1" si="2"/>
        <v>10.550684931506849</v>
      </c>
      <c r="H34" s="4">
        <v>10</v>
      </c>
      <c r="I34" s="4">
        <v>2014</v>
      </c>
      <c r="J34" s="4">
        <v>2024</v>
      </c>
      <c r="K34" s="4" t="s">
        <v>87</v>
      </c>
      <c r="L34" s="6">
        <v>10427</v>
      </c>
    </row>
    <row r="35" spans="1:12" x14ac:dyDescent="0.35">
      <c r="A35" s="17" t="s">
        <v>69</v>
      </c>
      <c r="B35" s="14">
        <v>84103870</v>
      </c>
      <c r="C35" s="13" t="s">
        <v>26</v>
      </c>
      <c r="D35" s="13">
        <v>1634</v>
      </c>
      <c r="E35" s="13" t="s">
        <v>2</v>
      </c>
      <c r="F35" s="15">
        <v>41655</v>
      </c>
      <c r="G35" s="5">
        <f t="shared" ca="1" si="2"/>
        <v>10.550684931506849</v>
      </c>
      <c r="H35" s="4">
        <v>10</v>
      </c>
      <c r="I35" s="4">
        <v>2014</v>
      </c>
      <c r="J35" s="4">
        <v>2024</v>
      </c>
      <c r="K35" s="4" t="s">
        <v>87</v>
      </c>
      <c r="L35" s="6">
        <v>10427</v>
      </c>
    </row>
    <row r="36" spans="1:12" x14ac:dyDescent="0.35">
      <c r="A36" s="17" t="s">
        <v>70</v>
      </c>
      <c r="B36" s="14">
        <v>1064793358</v>
      </c>
      <c r="C36" s="13" t="s">
        <v>26</v>
      </c>
      <c r="D36" s="13">
        <v>1634</v>
      </c>
      <c r="E36" s="13" t="s">
        <v>2</v>
      </c>
      <c r="F36" s="15">
        <v>41671</v>
      </c>
      <c r="G36" s="5">
        <f t="shared" ca="1" si="2"/>
        <v>10.506849315068493</v>
      </c>
      <c r="H36" s="4">
        <v>10</v>
      </c>
      <c r="I36" s="4">
        <v>2014</v>
      </c>
      <c r="J36" s="4">
        <v>2024</v>
      </c>
      <c r="K36" s="4" t="s">
        <v>87</v>
      </c>
      <c r="L36" s="6">
        <v>10427</v>
      </c>
    </row>
    <row r="37" spans="1:12" x14ac:dyDescent="0.35">
      <c r="A37" s="17" t="s">
        <v>71</v>
      </c>
      <c r="B37" s="14">
        <v>1120743310</v>
      </c>
      <c r="C37" s="13" t="s">
        <v>26</v>
      </c>
      <c r="D37" s="13">
        <v>1634</v>
      </c>
      <c r="E37" s="13" t="s">
        <v>2</v>
      </c>
      <c r="F37" s="15">
        <v>41655</v>
      </c>
      <c r="G37" s="5">
        <f t="shared" ca="1" si="2"/>
        <v>10.550684931506849</v>
      </c>
      <c r="H37" s="4">
        <v>10</v>
      </c>
      <c r="I37" s="4">
        <v>2014</v>
      </c>
      <c r="J37" s="4">
        <v>2024</v>
      </c>
      <c r="K37" s="4" t="s">
        <v>87</v>
      </c>
      <c r="L37" s="6">
        <v>10427</v>
      </c>
    </row>
    <row r="38" spans="1:12" x14ac:dyDescent="0.35">
      <c r="A38" s="17" t="s">
        <v>72</v>
      </c>
      <c r="B38" s="14">
        <v>77000229</v>
      </c>
      <c r="C38" s="13" t="s">
        <v>17</v>
      </c>
      <c r="D38" s="13">
        <v>1634</v>
      </c>
      <c r="E38" s="13" t="s">
        <v>2</v>
      </c>
      <c r="F38" s="15">
        <v>41671</v>
      </c>
      <c r="G38" s="5">
        <f t="shared" ca="1" si="2"/>
        <v>10.506849315068493</v>
      </c>
      <c r="H38" s="4">
        <v>10</v>
      </c>
      <c r="I38" s="4">
        <v>2014</v>
      </c>
      <c r="J38" s="4">
        <v>2024</v>
      </c>
      <c r="K38" s="4" t="s">
        <v>87</v>
      </c>
      <c r="L38" s="6">
        <v>10427</v>
      </c>
    </row>
    <row r="39" spans="1:12" x14ac:dyDescent="0.35">
      <c r="A39" s="17" t="s">
        <v>73</v>
      </c>
      <c r="B39" s="14">
        <v>1065576754</v>
      </c>
      <c r="C39" s="13" t="s">
        <v>26</v>
      </c>
      <c r="D39" s="13">
        <v>1634</v>
      </c>
      <c r="E39" s="13" t="s">
        <v>2</v>
      </c>
      <c r="F39" s="15">
        <v>41671</v>
      </c>
      <c r="G39" s="5">
        <f t="shared" ca="1" si="2"/>
        <v>10.506849315068493</v>
      </c>
      <c r="H39" s="4">
        <v>10</v>
      </c>
      <c r="I39" s="4">
        <v>2014</v>
      </c>
      <c r="J39" s="4">
        <v>2024</v>
      </c>
      <c r="K39" s="4" t="s">
        <v>87</v>
      </c>
      <c r="L39" s="6">
        <v>10427</v>
      </c>
    </row>
    <row r="40" spans="1:12" x14ac:dyDescent="0.35">
      <c r="A40" s="17" t="s">
        <v>74</v>
      </c>
      <c r="B40" s="14">
        <v>1128104764</v>
      </c>
      <c r="C40" s="13" t="s">
        <v>17</v>
      </c>
      <c r="D40" s="13">
        <v>1634</v>
      </c>
      <c r="E40" s="13" t="s">
        <v>2</v>
      </c>
      <c r="F40" s="15">
        <v>41671</v>
      </c>
      <c r="G40" s="5">
        <f t="shared" ca="1" si="2"/>
        <v>10.506849315068493</v>
      </c>
      <c r="H40" s="4">
        <v>10</v>
      </c>
      <c r="I40" s="4">
        <v>2014</v>
      </c>
      <c r="J40" s="4">
        <v>2024</v>
      </c>
      <c r="K40" s="4" t="s">
        <v>87</v>
      </c>
      <c r="L40" s="6">
        <v>10427</v>
      </c>
    </row>
    <row r="41" spans="1:12" x14ac:dyDescent="0.35">
      <c r="A41" s="17" t="s">
        <v>75</v>
      </c>
      <c r="B41" s="14">
        <v>1065985225</v>
      </c>
      <c r="C41" s="13" t="s">
        <v>17</v>
      </c>
      <c r="D41" s="13">
        <v>1634</v>
      </c>
      <c r="E41" s="13" t="s">
        <v>2</v>
      </c>
      <c r="F41" s="15">
        <v>41655</v>
      </c>
      <c r="G41" s="5">
        <f t="shared" ca="1" si="2"/>
        <v>10.550684931506849</v>
      </c>
      <c r="H41" s="4">
        <v>10</v>
      </c>
      <c r="I41" s="4">
        <v>2014</v>
      </c>
      <c r="J41" s="4">
        <v>2024</v>
      </c>
      <c r="K41" s="4" t="s">
        <v>87</v>
      </c>
      <c r="L41" s="6">
        <v>10427</v>
      </c>
    </row>
    <row r="42" spans="1:12" x14ac:dyDescent="0.35">
      <c r="A42" s="17" t="s">
        <v>76</v>
      </c>
      <c r="B42" s="14">
        <v>1067809980</v>
      </c>
      <c r="C42" s="13" t="s">
        <v>17</v>
      </c>
      <c r="D42" s="13">
        <v>1634</v>
      </c>
      <c r="E42" s="13" t="s">
        <v>2</v>
      </c>
      <c r="F42" s="15">
        <v>41671</v>
      </c>
      <c r="G42" s="5">
        <f t="shared" ca="1" si="2"/>
        <v>10.506849315068493</v>
      </c>
      <c r="H42" s="4">
        <v>10</v>
      </c>
      <c r="I42" s="4">
        <v>2014</v>
      </c>
      <c r="J42" s="4">
        <v>2024</v>
      </c>
      <c r="K42" s="4" t="s">
        <v>87</v>
      </c>
      <c r="L42" s="6">
        <v>10427</v>
      </c>
    </row>
    <row r="43" spans="1:12" x14ac:dyDescent="0.35">
      <c r="A43" s="17" t="s">
        <v>77</v>
      </c>
      <c r="B43" s="14">
        <v>85446055</v>
      </c>
      <c r="C43" s="13" t="s">
        <v>27</v>
      </c>
      <c r="D43" s="13">
        <v>1634</v>
      </c>
      <c r="E43" s="13" t="s">
        <v>2</v>
      </c>
      <c r="F43" s="15">
        <v>41671</v>
      </c>
      <c r="G43" s="5">
        <f t="shared" ca="1" si="2"/>
        <v>10.506849315068493</v>
      </c>
      <c r="H43" s="4">
        <v>10</v>
      </c>
      <c r="I43" s="4">
        <v>2014</v>
      </c>
      <c r="J43" s="4">
        <v>2024</v>
      </c>
      <c r="K43" s="4" t="s">
        <v>87</v>
      </c>
      <c r="L43" s="6">
        <v>10427</v>
      </c>
    </row>
    <row r="44" spans="1:12" x14ac:dyDescent="0.35">
      <c r="A44" s="17" t="s">
        <v>78</v>
      </c>
      <c r="B44" s="14">
        <v>1007387338</v>
      </c>
      <c r="C44" s="13" t="s">
        <v>17</v>
      </c>
      <c r="D44" s="13">
        <v>1634</v>
      </c>
      <c r="E44" s="13" t="s">
        <v>2</v>
      </c>
      <c r="F44" s="15">
        <v>41655</v>
      </c>
      <c r="G44" s="5">
        <f t="shared" ca="1" si="2"/>
        <v>10.550684931506849</v>
      </c>
      <c r="H44" s="4">
        <v>10</v>
      </c>
      <c r="I44" s="4">
        <v>2014</v>
      </c>
      <c r="J44" s="4">
        <v>2024</v>
      </c>
      <c r="K44" s="4" t="s">
        <v>87</v>
      </c>
      <c r="L44" s="6">
        <v>10427</v>
      </c>
    </row>
    <row r="45" spans="1:12" x14ac:dyDescent="0.35">
      <c r="A45" s="17" t="s">
        <v>79</v>
      </c>
      <c r="B45" s="14">
        <v>84091183</v>
      </c>
      <c r="C45" s="13" t="s">
        <v>26</v>
      </c>
      <c r="D45" s="13">
        <v>1634</v>
      </c>
      <c r="E45" s="13" t="s">
        <v>2</v>
      </c>
      <c r="F45" s="15">
        <v>41655</v>
      </c>
      <c r="G45" s="5">
        <f t="shared" ca="1" si="2"/>
        <v>10.550684931506849</v>
      </c>
      <c r="H45" s="4">
        <v>10</v>
      </c>
      <c r="I45" s="4">
        <v>2014</v>
      </c>
      <c r="J45" s="4">
        <v>2024</v>
      </c>
      <c r="K45" s="4" t="s">
        <v>87</v>
      </c>
      <c r="L45" s="6">
        <v>10427</v>
      </c>
    </row>
    <row r="46" spans="1:12" x14ac:dyDescent="0.35">
      <c r="A46" s="17" t="s">
        <v>80</v>
      </c>
      <c r="B46" s="14">
        <v>79752570</v>
      </c>
      <c r="C46" s="13" t="s">
        <v>27</v>
      </c>
      <c r="D46" s="13">
        <v>163501</v>
      </c>
      <c r="E46" s="13" t="s">
        <v>31</v>
      </c>
      <c r="F46" s="15">
        <v>41655</v>
      </c>
      <c r="G46" s="5">
        <f t="shared" ca="1" si="2"/>
        <v>10.550684931506849</v>
      </c>
      <c r="H46" s="4">
        <v>10</v>
      </c>
      <c r="I46" s="4">
        <v>2014</v>
      </c>
      <c r="J46" s="4">
        <v>2024</v>
      </c>
      <c r="K46" s="4" t="s">
        <v>87</v>
      </c>
      <c r="L46" s="6">
        <v>10427</v>
      </c>
    </row>
    <row r="47" spans="1:12" x14ac:dyDescent="0.35">
      <c r="A47" s="17" t="s">
        <v>81</v>
      </c>
      <c r="B47" s="14">
        <v>15171905</v>
      </c>
      <c r="C47" s="13" t="s">
        <v>17</v>
      </c>
      <c r="D47" s="13">
        <v>1634</v>
      </c>
      <c r="E47" s="16" t="s">
        <v>2</v>
      </c>
      <c r="F47" s="15">
        <v>41671</v>
      </c>
      <c r="G47" s="5">
        <f t="shared" ca="1" si="2"/>
        <v>10.506849315068493</v>
      </c>
      <c r="H47" s="4">
        <v>10</v>
      </c>
      <c r="I47" s="4">
        <v>2014</v>
      </c>
      <c r="J47" s="4">
        <v>2024</v>
      </c>
      <c r="K47" s="4" t="s">
        <v>87</v>
      </c>
      <c r="L47" s="6">
        <v>10427</v>
      </c>
    </row>
    <row r="48" spans="1:12" x14ac:dyDescent="0.35">
      <c r="A48" s="17" t="s">
        <v>82</v>
      </c>
      <c r="B48" s="14">
        <v>1122400773</v>
      </c>
      <c r="C48" s="13" t="s">
        <v>26</v>
      </c>
      <c r="D48" s="13">
        <v>1634</v>
      </c>
      <c r="E48" s="13" t="s">
        <v>2</v>
      </c>
      <c r="F48" s="15">
        <v>41655</v>
      </c>
      <c r="G48" s="5">
        <f t="shared" ca="1" si="2"/>
        <v>10.550684931506849</v>
      </c>
      <c r="H48" s="4">
        <v>10</v>
      </c>
      <c r="I48" s="4">
        <v>2014</v>
      </c>
      <c r="J48" s="4">
        <v>2024</v>
      </c>
      <c r="K48" s="4" t="s">
        <v>87</v>
      </c>
      <c r="L48" s="6">
        <v>10427</v>
      </c>
    </row>
    <row r="49" spans="1:12" x14ac:dyDescent="0.35">
      <c r="A49" s="17" t="s">
        <v>83</v>
      </c>
      <c r="B49" s="14">
        <v>10898718</v>
      </c>
      <c r="C49" s="13" t="s">
        <v>0</v>
      </c>
      <c r="D49" s="13">
        <v>1634</v>
      </c>
      <c r="E49" s="13" t="s">
        <v>2</v>
      </c>
      <c r="F49" s="15">
        <v>40120</v>
      </c>
      <c r="G49" s="5">
        <f ca="1">_xlfn.DAYS($G$1,F49)/365</f>
        <v>14.756164383561643</v>
      </c>
      <c r="H49" s="4">
        <v>15</v>
      </c>
      <c r="I49" s="4">
        <v>2009</v>
      </c>
      <c r="J49" s="4">
        <f>I49+H49</f>
        <v>2024</v>
      </c>
      <c r="K49" s="4" t="s">
        <v>87</v>
      </c>
      <c r="L49" s="6">
        <v>10427</v>
      </c>
    </row>
    <row r="50" spans="1:12" x14ac:dyDescent="0.35">
      <c r="A50" s="17" t="s">
        <v>84</v>
      </c>
      <c r="B50" s="14">
        <v>77156839</v>
      </c>
      <c r="C50" s="13" t="s">
        <v>17</v>
      </c>
      <c r="D50" s="13">
        <v>1634</v>
      </c>
      <c r="E50" s="13" t="s">
        <v>2</v>
      </c>
      <c r="F50" s="15">
        <v>40163</v>
      </c>
      <c r="G50" s="5">
        <f t="shared" ref="G50" ca="1" si="3">_xlfn.DAYS($G$1,F50)/365</f>
        <v>14.638356164383561</v>
      </c>
      <c r="H50" s="4">
        <v>15</v>
      </c>
      <c r="I50" s="4">
        <v>2009</v>
      </c>
      <c r="J50" s="4">
        <f>I50+H50</f>
        <v>2024</v>
      </c>
      <c r="K50" s="4" t="s">
        <v>87</v>
      </c>
      <c r="L50" s="6">
        <v>10427</v>
      </c>
    </row>
    <row r="51" spans="1:12" x14ac:dyDescent="0.35">
      <c r="A51" s="17" t="s">
        <v>88</v>
      </c>
      <c r="B51" s="14">
        <v>17342935</v>
      </c>
      <c r="C51" s="13" t="s">
        <v>17</v>
      </c>
      <c r="D51" s="13">
        <v>1690</v>
      </c>
      <c r="E51" s="13" t="s">
        <v>89</v>
      </c>
      <c r="F51" s="15">
        <v>40163</v>
      </c>
      <c r="G51" s="5">
        <f t="shared" ref="G51" ca="1" si="4">_xlfn.DAYS($G$1,F51)/365</f>
        <v>14.638356164383561</v>
      </c>
      <c r="H51" s="4">
        <v>15</v>
      </c>
      <c r="I51" s="4"/>
      <c r="J51" s="4"/>
      <c r="K51" s="4" t="s">
        <v>87</v>
      </c>
      <c r="L51" s="6">
        <v>10427</v>
      </c>
    </row>
    <row r="52" spans="1:12" x14ac:dyDescent="0.35">
      <c r="J52" s="10" t="s">
        <v>35</v>
      </c>
      <c r="K52" s="10"/>
      <c r="L52" s="19">
        <f>SUM(L3:L51)</f>
        <v>510923</v>
      </c>
    </row>
    <row r="53" spans="1:12" x14ac:dyDescent="0.35">
      <c r="J53" s="10" t="s">
        <v>36</v>
      </c>
      <c r="K53" s="10"/>
      <c r="L53" s="19">
        <f>L52*19%</f>
        <v>97075.37</v>
      </c>
    </row>
    <row r="54" spans="1:12" x14ac:dyDescent="0.35">
      <c r="J54" s="10" t="s">
        <v>11</v>
      </c>
      <c r="K54" s="10"/>
      <c r="L54" s="19">
        <f>L52+L53</f>
        <v>607998.37</v>
      </c>
    </row>
  </sheetData>
  <conditionalFormatting sqref="A3:A8 A13:A43">
    <cfRule type="expression" dxfId="2" priority="3">
      <formula>$Y3&gt;170</formula>
    </cfRule>
  </conditionalFormatting>
  <conditionalFormatting sqref="A46:A51">
    <cfRule type="expression" dxfId="1" priority="1">
      <formula>$Y46&gt;170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FC9B77-1C70-4052-8950-AA1B477C5A6B}">
  <dimension ref="A1:H3"/>
  <sheetViews>
    <sheetView workbookViewId="0">
      <selection activeCell="B14" sqref="B14"/>
    </sheetView>
  </sheetViews>
  <sheetFormatPr baseColWidth="10" defaultRowHeight="14.5" x14ac:dyDescent="0.35"/>
  <cols>
    <col min="1" max="1" width="3.7265625" customWidth="1"/>
    <col min="2" max="2" width="39.26953125" bestFit="1" customWidth="1"/>
    <col min="3" max="3" width="17.81640625" bestFit="1" customWidth="1"/>
    <col min="4" max="4" width="36.54296875" bestFit="1" customWidth="1"/>
    <col min="5" max="5" width="10.90625" customWidth="1"/>
    <col min="6" max="6" width="26.453125" customWidth="1"/>
    <col min="7" max="7" width="11.81640625" bestFit="1" customWidth="1"/>
    <col min="8" max="8" width="11.54296875" bestFit="1" customWidth="1"/>
  </cols>
  <sheetData>
    <row r="1" spans="1:8" ht="29" x14ac:dyDescent="0.35">
      <c r="A1" s="7" t="s">
        <v>22</v>
      </c>
      <c r="B1" s="7" t="s">
        <v>15</v>
      </c>
      <c r="C1" s="7" t="s">
        <v>16</v>
      </c>
      <c r="D1" s="7" t="s">
        <v>12</v>
      </c>
      <c r="E1" s="7" t="s">
        <v>14</v>
      </c>
      <c r="F1" s="7" t="s">
        <v>19</v>
      </c>
      <c r="G1" s="7" t="s">
        <v>13</v>
      </c>
      <c r="H1" s="7" t="s">
        <v>3</v>
      </c>
    </row>
    <row r="2" spans="1:8" x14ac:dyDescent="0.35">
      <c r="A2" s="12">
        <v>1</v>
      </c>
      <c r="B2" s="17" t="s">
        <v>32</v>
      </c>
      <c r="C2" s="14">
        <v>1234092017</v>
      </c>
      <c r="D2" s="13" t="s">
        <v>7</v>
      </c>
      <c r="E2" s="13">
        <v>1640</v>
      </c>
      <c r="F2" s="13" t="s">
        <v>21</v>
      </c>
      <c r="G2" s="15">
        <v>43545</v>
      </c>
      <c r="H2" s="5">
        <v>5</v>
      </c>
    </row>
    <row r="3" spans="1:8" x14ac:dyDescent="0.35">
      <c r="A3" s="12">
        <v>2</v>
      </c>
      <c r="B3" s="17" t="s">
        <v>23</v>
      </c>
      <c r="C3" s="14">
        <v>1065601898</v>
      </c>
      <c r="D3" s="13" t="s">
        <v>25</v>
      </c>
      <c r="E3" s="13">
        <v>1696</v>
      </c>
      <c r="F3" s="13" t="s">
        <v>29</v>
      </c>
      <c r="G3" s="15">
        <v>41640</v>
      </c>
      <c r="H3" s="5">
        <v>10</v>
      </c>
    </row>
  </sheetData>
  <conditionalFormatting sqref="B2">
    <cfRule type="expression" dxfId="0" priority="1">
      <formula>$P2&gt;170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Distribución</vt:lpstr>
      <vt:lpstr>Llaveros 2024</vt:lpstr>
      <vt:lpstr>Barranquilla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Agudelo, Jose</dc:creator>
  <cp:lastModifiedBy>Marin, Maria</cp:lastModifiedBy>
  <cp:lastPrinted>2023-02-02T21:54:05Z</cp:lastPrinted>
  <dcterms:created xsi:type="dcterms:W3CDTF">2019-10-08T12:57:45Z</dcterms:created>
  <dcterms:modified xsi:type="dcterms:W3CDTF">2024-08-02T20:54:31Z</dcterms:modified>
</cp:coreProperties>
</file>